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1. HRTS\2024\HRTS Member\"/>
    </mc:Choice>
  </mc:AlternateContent>
  <bookViews>
    <workbookView xWindow="240" yWindow="255" windowWidth="20115" windowHeight="7680"/>
  </bookViews>
  <sheets>
    <sheet name="តារាងគណនាប្រាក់ខែ" sheetId="1" r:id="rId1"/>
  </sheets>
  <externalReferences>
    <externalReference r:id="rId2"/>
  </externalReferences>
  <definedNames>
    <definedName name="A">#REF!</definedName>
    <definedName name="b">#REF!</definedName>
    <definedName name="NSProjectionMethodIndex">'[1]Non-Statistical Sampling Master'!$C$63</definedName>
    <definedName name="NSRequiredLevelOfEvidenceItems">'[1]Non-Statistical Sampling Master'!$C$50:$C$53</definedName>
    <definedName name="NSTargetedTestingItems">'[1]Two Step Revenue Testing Master'!$E$47</definedName>
    <definedName name="PIE">'[1]Two Step Revenue Testing Master'!$C$87</definedName>
    <definedName name="_xlnm.Print_Area" localSheetId="0">តារាងគណនាប្រាក់ខែ!$A$1:$Y$34</definedName>
    <definedName name="_xlnm.Print_Area">#REF!</definedName>
    <definedName name="_xlnm.Print_Titles">#N/A</definedName>
    <definedName name="provident">#REF!</definedName>
    <definedName name="TTDesiredLevelOfEvidenceItems">'[1]Global Data'!$B$92:$B$95</definedName>
    <definedName name="TwoStepMisstatementIdentified">'[1]Two Step Revenue Testing Master'!$C$85</definedName>
    <definedName name="TwoStepTolerableEstMisstmtCalc">'[1]Two Step Revenue Testing Master'!$T$45</definedName>
  </definedNames>
  <calcPr calcId="162913"/>
</workbook>
</file>

<file path=xl/calcChain.xml><?xml version="1.0" encoding="utf-8"?>
<calcChain xmlns="http://schemas.openxmlformats.org/spreadsheetml/2006/main">
  <c r="S20" i="1" l="1"/>
  <c r="R20" i="1"/>
  <c r="J20" i="1"/>
  <c r="T19" i="1"/>
  <c r="P19" i="1"/>
  <c r="Q19" i="1" s="1"/>
  <c r="T18" i="1"/>
  <c r="P18" i="1"/>
  <c r="Q18" i="1" s="1"/>
  <c r="T17" i="1"/>
  <c r="P17" i="1"/>
  <c r="Q17" i="1" s="1"/>
  <c r="T16" i="1"/>
  <c r="P16" i="1"/>
  <c r="Q16" i="1" s="1"/>
  <c r="T15" i="1"/>
  <c r="P15" i="1"/>
  <c r="Q15" i="1" s="1"/>
  <c r="T14" i="1"/>
  <c r="P14" i="1"/>
  <c r="Q14" i="1" s="1"/>
  <c r="T13" i="1"/>
  <c r="P13" i="1"/>
  <c r="Q13" i="1" s="1"/>
  <c r="T12" i="1"/>
  <c r="P12" i="1"/>
  <c r="Q12" i="1" s="1"/>
  <c r="T11" i="1"/>
  <c r="P11" i="1"/>
  <c r="Q11" i="1" s="1"/>
  <c r="T10" i="1"/>
  <c r="P10" i="1"/>
  <c r="Q10" i="1" s="1"/>
  <c r="T9" i="1"/>
  <c r="P9" i="1"/>
  <c r="Q9" i="1" s="1"/>
  <c r="T8" i="1"/>
  <c r="P8" i="1"/>
  <c r="P20" i="1" s="1"/>
  <c r="P21" i="1" s="1"/>
  <c r="U10" i="1" l="1"/>
  <c r="U11" i="1"/>
  <c r="U12" i="1"/>
  <c r="U13" i="1"/>
  <c r="U14" i="1"/>
  <c r="U15" i="1"/>
  <c r="U16" i="1"/>
  <c r="U17" i="1"/>
  <c r="U18" i="1"/>
  <c r="U19" i="1"/>
  <c r="T20" i="1"/>
  <c r="U9" i="1"/>
  <c r="Q8" i="1"/>
  <c r="U8" i="1" s="1"/>
  <c r="V8" i="1" s="1"/>
  <c r="W8" i="1" s="1"/>
  <c r="V18" i="1" l="1"/>
  <c r="W18" i="1" s="1"/>
  <c r="X18" i="1" s="1"/>
  <c r="Y18" i="1" s="1"/>
  <c r="V16" i="1"/>
  <c r="W16" i="1" s="1"/>
  <c r="X16" i="1" s="1"/>
  <c r="Y16" i="1" s="1"/>
  <c r="V14" i="1"/>
  <c r="W14" i="1" s="1"/>
  <c r="X14" i="1" s="1"/>
  <c r="Y14" i="1" s="1"/>
  <c r="V12" i="1"/>
  <c r="W12" i="1" s="1"/>
  <c r="X12" i="1" s="1"/>
  <c r="Y12" i="1" s="1"/>
  <c r="V10" i="1"/>
  <c r="W10" i="1" s="1"/>
  <c r="X10" i="1" s="1"/>
  <c r="Y10" i="1" s="1"/>
  <c r="V9" i="1"/>
  <c r="W9" i="1" s="1"/>
  <c r="X9" i="1" s="1"/>
  <c r="Y9" i="1" s="1"/>
  <c r="V19" i="1"/>
  <c r="W19" i="1" s="1"/>
  <c r="X19" i="1" s="1"/>
  <c r="Y19" i="1" s="1"/>
  <c r="V17" i="1"/>
  <c r="W17" i="1" s="1"/>
  <c r="X17" i="1" s="1"/>
  <c r="Y17" i="1" s="1"/>
  <c r="V15" i="1"/>
  <c r="W15" i="1" s="1"/>
  <c r="X15" i="1" s="1"/>
  <c r="Y15" i="1" s="1"/>
  <c r="V13" i="1"/>
  <c r="W13" i="1" s="1"/>
  <c r="X13" i="1" s="1"/>
  <c r="Y13" i="1" s="1"/>
  <c r="V11" i="1"/>
  <c r="W11" i="1" s="1"/>
  <c r="X11" i="1" s="1"/>
  <c r="Y11" i="1" s="1"/>
  <c r="U20" i="1"/>
  <c r="V20" i="1" l="1"/>
  <c r="W20" i="1" l="1"/>
  <c r="X8" i="1"/>
  <c r="X20" i="1" l="1"/>
  <c r="Y8" i="1"/>
  <c r="Y20" i="1" s="1"/>
</calcChain>
</file>

<file path=xl/sharedStrings.xml><?xml version="1.0" encoding="utf-8"?>
<sst xmlns="http://schemas.openxmlformats.org/spreadsheetml/2006/main" count="59" uniqueCount="39">
  <si>
    <t>Cash</t>
  </si>
  <si>
    <t>GDT TOS New Prakas</t>
  </si>
  <si>
    <t>salary base</t>
  </si>
  <si>
    <t>margine(-)</t>
  </si>
  <si>
    <t xml:space="preserve">Approved by: </t>
  </si>
  <si>
    <t>Managing Director</t>
  </si>
  <si>
    <t>Logo</t>
  </si>
  <si>
    <t>ប្រាក់ខែការិយាល័យកណ្ដាល
HEAD OFFICE SALARY</t>
  </si>
  <si>
    <t>HRTS CONSULTING</t>
  </si>
  <si>
    <t>របាយការណ៍ស្តីពីប្រាក់ខែ៖
(SALARY REPORT AS OF) :</t>
  </si>
  <si>
    <t>អត្រាប្ដូរប្រាក់របស់ពន្ធដារ៖
GDT Rate (1 USD/KHR) :      R</t>
  </si>
  <si>
    <t>ល.រ
No</t>
  </si>
  <si>
    <t>ឈ្មោះបុគ្គលិក
Staff Name</t>
  </si>
  <si>
    <t>សញ្ញជាតិ
Nationality</t>
  </si>
  <si>
    <t>តំណែង
Postion</t>
  </si>
  <si>
    <t>ភេទ
Sex</t>
  </si>
  <si>
    <t>កាលរិច្ឆេទចាប់ផ្ដើម
Start Date</t>
  </si>
  <si>
    <t xml:space="preserve">
មូលនិធិ
Fund</t>
  </si>
  <si>
    <t>វិធីសាស្រ្ត
Method</t>
  </si>
  <si>
    <t>ប្រាក់ខែគោល
Salary Base</t>
  </si>
  <si>
    <t>បន្ថែម
Addition</t>
  </si>
  <si>
    <t>អូធី
OT</t>
  </si>
  <si>
    <t>ប្រាក់រង្វាន់
Bonus</t>
  </si>
  <si>
    <t>ស្នើសុំមុន
Advance</t>
  </si>
  <si>
    <t>កាត់
Deduction</t>
  </si>
  <si>
    <t>ឈប់គ្មានប្រាក់ឈ្នួល
Unpaid Leave</t>
  </si>
  <si>
    <t>ជម្រះប្រាក់ស្នើសុំជាមុន
Clear Advance</t>
  </si>
  <si>
    <t>សរុបប្រាក់ទូទាត់ជាដុល្លារអាម៉េរិក
Total Pay US Dollar</t>
  </si>
  <si>
    <t>សរុបប្រាក់ទូទាត់ជារៀល
Total Pay KH Rial</t>
  </si>
  <si>
    <t>ប្រាក់ឧបត្ថម្ភពន្ធគ្រួសារ
Family Tax Allowance</t>
  </si>
  <si>
    <t>ប្តីប្រពន្ធ
Spouse</t>
  </si>
  <si>
    <t>កូន
Children</t>
  </si>
  <si>
    <t>ចំនួន
Amount</t>
  </si>
  <si>
    <t>ប្រាក់ចំណូលជាប់ពន្ធ
Taxable Income</t>
  </si>
  <si>
    <t>អត្រាពន្ធ
Taxable Rate</t>
  </si>
  <si>
    <t>បង់ពន្ធជារៀល
Tax Paid in KHR</t>
  </si>
  <si>
    <t>បង់ពន្ធជាដុល្លារ
Tax Paid in USD</t>
  </si>
  <si>
    <t>ប្រាក់ទូទាត់សុទ្ធបន្ទាប់ពីបង់ពន្ធ
Net Pay after Tax</t>
  </si>
  <si>
    <t>ហត្ថលេខា
Signatures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</si>
</sst>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/yyyy"/>
    <numFmt numFmtId="165" formatCode="_(* #,##0_);_(* \(#,##0\);_(* &quot;-&quot;??_);_(@_)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u/>
      <sz val="10"/>
      <color indexed="12"/>
      <name val="Bookman Old Style"/>
      <family val="1"/>
    </font>
    <font>
      <sz val="10"/>
      <name val="Helv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6" borderId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7" fillId="0" borderId="0"/>
    <xf numFmtId="0" fontId="13" fillId="0" borderId="0"/>
    <xf numFmtId="0" fontId="1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7" xfId="0" applyBorder="1"/>
    <xf numFmtId="0" fontId="6" fillId="4" borderId="7" xfId="0" applyNumberFormat="1" applyFont="1" applyFill="1" applyBorder="1" applyAlignment="1"/>
    <xf numFmtId="0" fontId="6" fillId="4" borderId="7" xfId="0" applyNumberFormat="1" applyFont="1" applyFill="1" applyBorder="1" applyAlignment="1">
      <alignment horizontal="center"/>
    </xf>
    <xf numFmtId="0" fontId="6" fillId="4" borderId="7" xfId="0" applyNumberFormat="1" applyFont="1" applyFill="1" applyBorder="1" applyAlignment="1">
      <alignment horizontal="center" vertical="center"/>
    </xf>
    <xf numFmtId="15" fontId="6" fillId="4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44" fontId="8" fillId="5" borderId="7" xfId="2" applyFont="1" applyFill="1" applyBorder="1" applyAlignment="1">
      <alignment horizontal="right"/>
    </xf>
    <xf numFmtId="165" fontId="8" fillId="5" borderId="7" xfId="1" applyNumberFormat="1" applyFont="1" applyFill="1" applyBorder="1" applyAlignment="1">
      <alignment horizontal="right"/>
    </xf>
    <xf numFmtId="165" fontId="6" fillId="5" borderId="7" xfId="1" applyNumberFormat="1" applyFont="1" applyFill="1" applyBorder="1" applyAlignment="1">
      <alignment horizontal="right"/>
    </xf>
    <xf numFmtId="9" fontId="6" fillId="5" borderId="7" xfId="3" applyFont="1" applyFill="1" applyBorder="1" applyAlignment="1">
      <alignment horizontal="right"/>
    </xf>
    <xf numFmtId="43" fontId="8" fillId="5" borderId="7" xfId="1" applyFont="1" applyFill="1" applyBorder="1" applyAlignment="1">
      <alignment horizontal="right"/>
    </xf>
    <xf numFmtId="0" fontId="6" fillId="0" borderId="7" xfId="0" applyNumberFormat="1" applyFont="1" applyBorder="1" applyAlignment="1"/>
    <xf numFmtId="0" fontId="6" fillId="0" borderId="7" xfId="0" applyNumberFormat="1" applyFont="1" applyBorder="1" applyAlignment="1">
      <alignment horizontal="center" vertical="center"/>
    </xf>
    <xf numFmtId="15" fontId="6" fillId="0" borderId="7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/>
    <xf numFmtId="3" fontId="7" fillId="0" borderId="12" xfId="0" applyNumberFormat="1" applyFont="1" applyBorder="1" applyAlignment="1"/>
    <xf numFmtId="3" fontId="7" fillId="0" borderId="13" xfId="0" applyNumberFormat="1" applyFont="1" applyBorder="1" applyAlignment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43" fontId="5" fillId="5" borderId="16" xfId="0" applyNumberFormat="1" applyFont="1" applyFill="1" applyBorder="1"/>
    <xf numFmtId="165" fontId="5" fillId="5" borderId="16" xfId="0" applyNumberFormat="1" applyFont="1" applyFill="1" applyBorder="1"/>
    <xf numFmtId="165" fontId="10" fillId="0" borderId="0" xfId="1" applyNumberFormat="1" applyFont="1"/>
    <xf numFmtId="0" fontId="0" fillId="0" borderId="0" xfId="0" applyBorder="1" applyAlignment="1"/>
    <xf numFmtId="0" fontId="11" fillId="0" borderId="0" xfId="0" applyNumberFormat="1" applyFont="1" applyBorder="1" applyAlignment="1"/>
    <xf numFmtId="0" fontId="0" fillId="0" borderId="0" xfId="0" applyBorder="1"/>
    <xf numFmtId="0" fontId="12" fillId="0" borderId="17" xfId="0" applyNumberFormat="1" applyFont="1" applyBorder="1" applyAlignment="1">
      <alignment horizontal="left"/>
    </xf>
    <xf numFmtId="0" fontId="12" fillId="0" borderId="17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43" fontId="8" fillId="8" borderId="7" xfId="1" applyFont="1" applyFill="1" applyBorder="1" applyAlignment="1">
      <alignment horizontal="right"/>
    </xf>
    <xf numFmtId="43" fontId="6" fillId="8" borderId="7" xfId="1" applyFont="1" applyFill="1" applyBorder="1" applyAlignment="1">
      <alignment horizontal="right"/>
    </xf>
    <xf numFmtId="43" fontId="8" fillId="8" borderId="2" xfId="1" applyFont="1" applyFill="1" applyBorder="1" applyAlignment="1">
      <alignment horizontal="right"/>
    </xf>
    <xf numFmtId="43" fontId="6" fillId="8" borderId="2" xfId="1" applyFont="1" applyFill="1" applyBorder="1" applyAlignment="1">
      <alignment horizontal="right"/>
    </xf>
    <xf numFmtId="165" fontId="6" fillId="8" borderId="7" xfId="1" applyNumberFormat="1" applyFont="1" applyFill="1" applyBorder="1" applyAlignment="1">
      <alignment horizontal="center"/>
    </xf>
    <xf numFmtId="165" fontId="6" fillId="8" borderId="2" xfId="1" applyNumberFormat="1" applyFont="1" applyFill="1" applyBorder="1" applyAlignment="1">
      <alignment horizontal="center"/>
    </xf>
    <xf numFmtId="43" fontId="5" fillId="7" borderId="16" xfId="0" applyNumberFormat="1" applyFont="1" applyFill="1" applyBorder="1"/>
    <xf numFmtId="165" fontId="5" fillId="7" borderId="16" xfId="0" applyNumberFormat="1" applyFont="1" applyFill="1" applyBorder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vertical="center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165" fontId="5" fillId="2" borderId="0" xfId="1" applyNumberFormat="1" applyFont="1" applyFill="1"/>
    <xf numFmtId="0" fontId="2" fillId="2" borderId="1" xfId="0" applyFont="1" applyFill="1" applyBorder="1" applyAlignment="1">
      <alignment horizontal="center"/>
    </xf>
    <xf numFmtId="1" fontId="9" fillId="8" borderId="3" xfId="0" applyNumberFormat="1" applyFont="1" applyFill="1" applyBorder="1" applyAlignment="1">
      <alignment horizontal="center" vertical="center" wrapText="1"/>
    </xf>
    <xf numFmtId="9" fontId="0" fillId="8" borderId="8" xfId="0" applyNumberFormat="1" applyFill="1" applyBorder="1"/>
    <xf numFmtId="9" fontId="0" fillId="8" borderId="9" xfId="0" applyNumberFormat="1" applyFill="1" applyBorder="1"/>
    <xf numFmtId="9" fontId="0" fillId="8" borderId="10" xfId="0" applyNumberForma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</cellXfs>
  <cellStyles count="32">
    <cellStyle name="%" xfId="4"/>
    <cellStyle name="Comma" xfId="1" builtinId="3"/>
    <cellStyle name="Comma 2" xfId="5"/>
    <cellStyle name="Comma 2 2" xfId="6"/>
    <cellStyle name="Comma 3" xfId="7"/>
    <cellStyle name="Comma 4" xfId="8"/>
    <cellStyle name="Comma 5 4" xfId="9"/>
    <cellStyle name="Comma 6 5" xfId="10"/>
    <cellStyle name="Comma0" xfId="11"/>
    <cellStyle name="Currency" xfId="2" builtinId="4"/>
    <cellStyle name="Currency 2" xfId="12"/>
    <cellStyle name="Currency 3" xfId="13"/>
    <cellStyle name="Currency 4" xfId="14"/>
    <cellStyle name="Hyperlink_Salary List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- Style6" xfId="21"/>
    <cellStyle name="Normal - Style7" xfId="22"/>
    <cellStyle name="Normal - Style8" xfId="23"/>
    <cellStyle name="Normal 2" xfId="24"/>
    <cellStyle name="Normal 3" xfId="25"/>
    <cellStyle name="Normal 3 3" xfId="26"/>
    <cellStyle name="Normal 4" xfId="27"/>
    <cellStyle name="Normal 5" xfId="28"/>
    <cellStyle name="Normal 6" xfId="29"/>
    <cellStyle name="Normal 9" xfId="30"/>
    <cellStyle name="Percent" xfId="3" builtinId="5"/>
    <cellStyle name="Percent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a%20limchhing/AppData/Local/Aura/5.0/Files/38/AF/cb78654e-eebb-e411-8e5f-28d244a09d44000000000000000000180167/9ace3c29-8b8c-462f-9066-f26e8dc8818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 "/>
      <sheetName val="Summary Control Sheet"/>
      <sheetName val="Results Template"/>
      <sheetName val="ToD Template"/>
      <sheetName val="Whole GL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Accrued KNY Bonus"/>
      <sheetName val="Dec 14"/>
      <sheetName val="Accrued Redundency"/>
      <sheetName val="Accrued PB Bonus"/>
      <sheetName val="Payable to Donor"/>
      <sheetName val="Other Accru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8" refreshError="1"/>
      <sheetData sheetId="9" refreshError="1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0" refreshError="1"/>
      <sheetData sheetId="11" refreshError="1"/>
      <sheetData sheetId="12" refreshError="1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30"/>
  <sheetViews>
    <sheetView showGridLines="0" tabSelected="1" zoomScale="115" zoomScaleNormal="115" zoomScaleSheetLayoutView="90" workbookViewId="0">
      <pane xSplit="1" ySplit="7" topLeftCell="B8" activePane="bottomRight" state="frozenSplit"/>
      <selection pane="topRight" activeCell="O1" sqref="O1"/>
      <selection pane="bottomLeft" activeCell="A6" sqref="A6"/>
      <selection pane="bottomRight" activeCell="AB7" sqref="AB7"/>
    </sheetView>
  </sheetViews>
  <sheetFormatPr defaultRowHeight="15" x14ac:dyDescent="0.25"/>
  <cols>
    <col min="1" max="1" width="0.5703125" customWidth="1"/>
    <col min="2" max="2" width="4.42578125" customWidth="1"/>
    <col min="3" max="3" width="12.5703125" customWidth="1"/>
    <col min="4" max="4" width="11.28515625" customWidth="1"/>
    <col min="5" max="5" width="13" bestFit="1" customWidth="1"/>
    <col min="6" max="6" width="4.140625" bestFit="1" customWidth="1"/>
    <col min="7" max="7" width="10.5703125" customWidth="1"/>
    <col min="8" max="8" width="18.42578125" bestFit="1" customWidth="1"/>
    <col min="9" max="9" width="10.85546875" customWidth="1"/>
    <col min="10" max="10" width="12.5703125" customWidth="1"/>
    <col min="11" max="11" width="9.85546875" bestFit="1" customWidth="1"/>
    <col min="12" max="12" width="6.7109375" customWidth="1"/>
    <col min="13" max="13" width="10.7109375" customWidth="1"/>
    <col min="14" max="14" width="13.140625" bestFit="1" customWidth="1"/>
    <col min="15" max="15" width="13.7109375" bestFit="1" customWidth="1"/>
    <col min="16" max="16" width="17.85546875" bestFit="1" customWidth="1"/>
    <col min="17" max="17" width="15.7109375" bestFit="1" customWidth="1"/>
    <col min="18" max="18" width="9.28515625" customWidth="1"/>
    <col min="19" max="19" width="8.5703125" bestFit="1" customWidth="1"/>
    <col min="20" max="20" width="10.140625" customWidth="1"/>
    <col min="21" max="21" width="15" customWidth="1"/>
    <col min="22" max="22" width="9.5703125" bestFit="1" customWidth="1"/>
    <col min="23" max="23" width="14.5703125" bestFit="1" customWidth="1"/>
    <col min="24" max="24" width="14.7109375" bestFit="1" customWidth="1"/>
    <col min="25" max="25" width="16.140625" bestFit="1" customWidth="1"/>
    <col min="26" max="26" width="19.42578125" customWidth="1"/>
    <col min="27" max="27" width="6.140625" customWidth="1"/>
    <col min="28" max="28" width="26.42578125" customWidth="1"/>
    <col min="29" max="29" width="10.140625" bestFit="1" customWidth="1"/>
  </cols>
  <sheetData>
    <row r="1" spans="1:32" s="1" customFormat="1" ht="21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32" s="1" customFormat="1" ht="54" customHeight="1" x14ac:dyDescent="0.35">
      <c r="A2" s="43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32" s="1" customFormat="1" ht="9" customHeigh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/>
    </row>
    <row r="4" spans="1:32" s="1" customFormat="1" ht="36.75" customHeight="1" x14ac:dyDescent="0.25">
      <c r="A4" s="46"/>
      <c r="B4" s="47" t="s">
        <v>9</v>
      </c>
      <c r="C4" s="48"/>
      <c r="D4" s="48"/>
      <c r="E4" s="49">
        <v>45658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46"/>
    </row>
    <row r="5" spans="1:32" s="1" customFormat="1" ht="33.75" customHeight="1" x14ac:dyDescent="0.25">
      <c r="A5" s="46"/>
      <c r="B5" s="51" t="s">
        <v>10</v>
      </c>
      <c r="C5" s="52"/>
      <c r="D5" s="52"/>
      <c r="E5" s="53">
        <v>4100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46"/>
    </row>
    <row r="6" spans="1:32" s="2" customFormat="1" ht="30.75" customHeight="1" x14ac:dyDescent="0.25">
      <c r="B6" s="59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59" t="s">
        <v>17</v>
      </c>
      <c r="I6" s="59" t="s">
        <v>18</v>
      </c>
      <c r="J6" s="61" t="s">
        <v>19</v>
      </c>
      <c r="K6" s="62" t="s">
        <v>20</v>
      </c>
      <c r="L6" s="63"/>
      <c r="M6" s="63"/>
      <c r="N6" s="64" t="s">
        <v>24</v>
      </c>
      <c r="O6" s="65"/>
      <c r="P6" s="66" t="s">
        <v>27</v>
      </c>
      <c r="Q6" s="66" t="s">
        <v>28</v>
      </c>
      <c r="R6" s="67" t="s">
        <v>29</v>
      </c>
      <c r="S6" s="68"/>
      <c r="T6" s="69"/>
      <c r="U6" s="59" t="s">
        <v>33</v>
      </c>
      <c r="V6" s="59" t="s">
        <v>34</v>
      </c>
      <c r="W6" s="70" t="s">
        <v>35</v>
      </c>
      <c r="X6" s="70" t="s">
        <v>36</v>
      </c>
      <c r="Y6" s="59" t="s">
        <v>37</v>
      </c>
      <c r="Z6" s="59" t="s">
        <v>38</v>
      </c>
    </row>
    <row r="7" spans="1:32" s="2" customFormat="1" ht="30.75" customHeight="1" thickBot="1" x14ac:dyDescent="0.3">
      <c r="B7" s="60"/>
      <c r="C7" s="60"/>
      <c r="D7" s="60"/>
      <c r="E7" s="60"/>
      <c r="F7" s="60"/>
      <c r="G7" s="60"/>
      <c r="H7" s="60"/>
      <c r="I7" s="60"/>
      <c r="J7" s="71"/>
      <c r="K7" s="75" t="s">
        <v>21</v>
      </c>
      <c r="L7" s="75" t="s">
        <v>22</v>
      </c>
      <c r="M7" s="75" t="s">
        <v>23</v>
      </c>
      <c r="N7" s="76" t="s">
        <v>25</v>
      </c>
      <c r="O7" s="76" t="s">
        <v>26</v>
      </c>
      <c r="P7" s="72"/>
      <c r="Q7" s="72"/>
      <c r="R7" s="73" t="s">
        <v>30</v>
      </c>
      <c r="S7" s="73" t="s">
        <v>31</v>
      </c>
      <c r="T7" s="73" t="s">
        <v>32</v>
      </c>
      <c r="U7" s="60"/>
      <c r="V7" s="60"/>
      <c r="W7" s="74"/>
      <c r="X7" s="74"/>
      <c r="Y7" s="60"/>
      <c r="Z7" s="60"/>
    </row>
    <row r="8" spans="1:32" ht="15.75" thickBot="1" x14ac:dyDescent="0.3">
      <c r="B8" s="33">
        <v>1</v>
      </c>
      <c r="C8" s="4"/>
      <c r="D8" s="5"/>
      <c r="E8" s="4"/>
      <c r="F8" s="6"/>
      <c r="G8" s="7"/>
      <c r="H8" s="8" t="s">
        <v>8</v>
      </c>
      <c r="I8" s="8" t="s">
        <v>0</v>
      </c>
      <c r="J8" s="34">
        <v>900</v>
      </c>
      <c r="K8" s="35"/>
      <c r="L8" s="35"/>
      <c r="M8" s="35"/>
      <c r="N8" s="35"/>
      <c r="O8" s="35"/>
      <c r="P8" s="9">
        <f>J8+SUM(K8:M8)-SUM(N8:O8)</f>
        <v>900</v>
      </c>
      <c r="Q8" s="10">
        <f>P8*$E$5</f>
        <v>3690000</v>
      </c>
      <c r="R8" s="38"/>
      <c r="S8" s="38"/>
      <c r="T8" s="11">
        <f>(R8+S8)*150000</f>
        <v>0</v>
      </c>
      <c r="U8" s="11">
        <f>Q8-T8</f>
        <v>3690000</v>
      </c>
      <c r="V8" s="12">
        <f>IF(U8&lt;1300001,0%,IF(U8&lt;2000001,5%,IF(U8&lt;8500001,10%,IF(U8&lt;12500001,15%,IF(U8&gt;=12500001,20%)))))</f>
        <v>0.1</v>
      </c>
      <c r="W8" s="10">
        <f>IF(V8=0,0,IF(V8=5%,(U8*5%)-65000,IF(V8=10%,(U8*10%)-165000,IF(V8=15%,(U8*15%)-590000,IF(V8=20%,(U8*20%)-1215000)))))</f>
        <v>204000</v>
      </c>
      <c r="X8" s="9">
        <f>W8/$E$5</f>
        <v>49.756097560975611</v>
      </c>
      <c r="Y8" s="13">
        <f>P8-X8</f>
        <v>850.2439024390244</v>
      </c>
      <c r="Z8" s="3"/>
      <c r="AB8" s="55" t="s">
        <v>1</v>
      </c>
      <c r="AC8" s="56">
        <v>0.2</v>
      </c>
      <c r="AD8" s="57">
        <v>0.15</v>
      </c>
      <c r="AE8" s="57">
        <v>0.1</v>
      </c>
      <c r="AF8" s="58">
        <v>0.05</v>
      </c>
    </row>
    <row r="9" spans="1:32" ht="15.75" thickBot="1" x14ac:dyDescent="0.3">
      <c r="B9" s="33">
        <v>2</v>
      </c>
      <c r="C9" s="14"/>
      <c r="D9" s="5"/>
      <c r="E9" s="14"/>
      <c r="F9" s="15"/>
      <c r="G9" s="16"/>
      <c r="H9" s="8" t="s">
        <v>8</v>
      </c>
      <c r="I9" s="8" t="s">
        <v>0</v>
      </c>
      <c r="J9" s="34">
        <v>500</v>
      </c>
      <c r="K9" s="35"/>
      <c r="L9" s="35"/>
      <c r="M9" s="35"/>
      <c r="N9" s="35"/>
      <c r="O9" s="35"/>
      <c r="P9" s="9">
        <f t="shared" ref="P9:P19" si="0">J9+SUM(K9:M9)-SUM(N9:O9)</f>
        <v>500</v>
      </c>
      <c r="Q9" s="10">
        <f t="shared" ref="Q9:Q19" si="1">P9*$E$5</f>
        <v>2050000</v>
      </c>
      <c r="R9" s="38">
        <v>0</v>
      </c>
      <c r="S9" s="38">
        <v>0</v>
      </c>
      <c r="T9" s="11">
        <f t="shared" ref="T9:T19" si="2">(R9+S9)*150000</f>
        <v>0</v>
      </c>
      <c r="U9" s="11">
        <f t="shared" ref="U9:U19" si="3">Q9-T9</f>
        <v>2050000</v>
      </c>
      <c r="V9" s="12">
        <f t="shared" ref="V9:V19" si="4">IF(U9&lt;1300001,0%,IF(U9&lt;2000001,5%,IF(U9&lt;8500001,10%,IF(U9&lt;12500001,15%,IF(U9&gt;=12500001,20%)))))</f>
        <v>0.1</v>
      </c>
      <c r="W9" s="10">
        <f t="shared" ref="W9:W19" si="5">IF(V9=0,0,IF(V9=5%,(U9*5%)-65000,IF(V9=10%,(U9*10%)-165000,IF(V9=15%,(U9*15%)-590000,IF(V9=20%,(U9*20%)-1215000)))))</f>
        <v>40000</v>
      </c>
      <c r="X9" s="9">
        <f t="shared" ref="X9:X19" si="6">W9/$E$5</f>
        <v>9.7560975609756095</v>
      </c>
      <c r="Y9" s="13">
        <f t="shared" ref="Y9:Y19" si="7">P9-X9</f>
        <v>490.2439024390244</v>
      </c>
      <c r="Z9" s="3"/>
      <c r="AB9" s="17" t="s">
        <v>2</v>
      </c>
      <c r="AC9" s="18">
        <v>12500001</v>
      </c>
      <c r="AD9" s="18">
        <v>8500001</v>
      </c>
      <c r="AE9" s="18">
        <v>2000001</v>
      </c>
      <c r="AF9" s="19">
        <v>1300001</v>
      </c>
    </row>
    <row r="10" spans="1:32" ht="15.75" thickBot="1" x14ac:dyDescent="0.3">
      <c r="B10" s="33">
        <v>3</v>
      </c>
      <c r="C10" s="14"/>
      <c r="D10" s="5"/>
      <c r="E10" s="14"/>
      <c r="F10" s="15"/>
      <c r="G10" s="16"/>
      <c r="H10" s="8" t="s">
        <v>8</v>
      </c>
      <c r="I10" s="8" t="s">
        <v>0</v>
      </c>
      <c r="J10" s="34"/>
      <c r="K10" s="35"/>
      <c r="L10" s="35"/>
      <c r="M10" s="35"/>
      <c r="N10" s="35"/>
      <c r="O10" s="35"/>
      <c r="P10" s="9">
        <f t="shared" si="0"/>
        <v>0</v>
      </c>
      <c r="Q10" s="10">
        <f t="shared" si="1"/>
        <v>0</v>
      </c>
      <c r="R10" s="38"/>
      <c r="S10" s="38"/>
      <c r="T10" s="11">
        <f t="shared" si="2"/>
        <v>0</v>
      </c>
      <c r="U10" s="11">
        <f t="shared" si="3"/>
        <v>0</v>
      </c>
      <c r="V10" s="12">
        <f t="shared" si="4"/>
        <v>0</v>
      </c>
      <c r="W10" s="10">
        <f t="shared" si="5"/>
        <v>0</v>
      </c>
      <c r="X10" s="9">
        <f t="shared" si="6"/>
        <v>0</v>
      </c>
      <c r="Y10" s="13">
        <f t="shared" si="7"/>
        <v>0</v>
      </c>
      <c r="Z10" s="3"/>
      <c r="AB10" s="17" t="s">
        <v>3</v>
      </c>
      <c r="AC10" s="20">
        <v>1215000</v>
      </c>
      <c r="AD10" s="20">
        <v>590000</v>
      </c>
      <c r="AE10" s="20">
        <v>165000</v>
      </c>
      <c r="AF10" s="21">
        <v>65000</v>
      </c>
    </row>
    <row r="11" spans="1:32" x14ac:dyDescent="0.25">
      <c r="B11" s="33">
        <v>4</v>
      </c>
      <c r="C11" s="14"/>
      <c r="D11" s="5"/>
      <c r="E11" s="4"/>
      <c r="F11" s="6"/>
      <c r="G11" s="7"/>
      <c r="H11" s="8" t="s">
        <v>8</v>
      </c>
      <c r="I11" s="8" t="s">
        <v>0</v>
      </c>
      <c r="J11" s="34"/>
      <c r="K11" s="35"/>
      <c r="L11" s="35"/>
      <c r="M11" s="35"/>
      <c r="N11" s="35"/>
      <c r="O11" s="35"/>
      <c r="P11" s="9">
        <f t="shared" si="0"/>
        <v>0</v>
      </c>
      <c r="Q11" s="10">
        <f t="shared" si="1"/>
        <v>0</v>
      </c>
      <c r="R11" s="38"/>
      <c r="S11" s="38"/>
      <c r="T11" s="11">
        <f t="shared" si="2"/>
        <v>0</v>
      </c>
      <c r="U11" s="11">
        <f t="shared" si="3"/>
        <v>0</v>
      </c>
      <c r="V11" s="12">
        <f t="shared" si="4"/>
        <v>0</v>
      </c>
      <c r="W11" s="10">
        <f t="shared" si="5"/>
        <v>0</v>
      </c>
      <c r="X11" s="9">
        <f t="shared" si="6"/>
        <v>0</v>
      </c>
      <c r="Y11" s="13">
        <f t="shared" si="7"/>
        <v>0</v>
      </c>
      <c r="Z11" s="3"/>
    </row>
    <row r="12" spans="1:32" x14ac:dyDescent="0.25">
      <c r="B12" s="33">
        <v>5</v>
      </c>
      <c r="C12" s="14"/>
      <c r="D12" s="5"/>
      <c r="E12" s="4"/>
      <c r="F12" s="6"/>
      <c r="G12" s="7"/>
      <c r="H12" s="8" t="s">
        <v>8</v>
      </c>
      <c r="I12" s="8" t="s">
        <v>0</v>
      </c>
      <c r="J12" s="34"/>
      <c r="K12" s="35"/>
      <c r="L12" s="35"/>
      <c r="M12" s="35"/>
      <c r="N12" s="35"/>
      <c r="O12" s="35"/>
      <c r="P12" s="9">
        <f t="shared" si="0"/>
        <v>0</v>
      </c>
      <c r="Q12" s="10">
        <f t="shared" si="1"/>
        <v>0</v>
      </c>
      <c r="R12" s="38"/>
      <c r="S12" s="38"/>
      <c r="T12" s="11">
        <f t="shared" si="2"/>
        <v>0</v>
      </c>
      <c r="U12" s="11">
        <f t="shared" si="3"/>
        <v>0</v>
      </c>
      <c r="V12" s="12">
        <f t="shared" si="4"/>
        <v>0</v>
      </c>
      <c r="W12" s="10">
        <f t="shared" si="5"/>
        <v>0</v>
      </c>
      <c r="X12" s="9">
        <f t="shared" si="6"/>
        <v>0</v>
      </c>
      <c r="Y12" s="13">
        <f t="shared" si="7"/>
        <v>0</v>
      </c>
      <c r="Z12" s="3"/>
    </row>
    <row r="13" spans="1:32" x14ac:dyDescent="0.25">
      <c r="B13" s="33">
        <v>6</v>
      </c>
      <c r="C13" s="14"/>
      <c r="D13" s="5"/>
      <c r="E13" s="4"/>
      <c r="F13" s="6"/>
      <c r="G13" s="7"/>
      <c r="H13" s="8" t="s">
        <v>8</v>
      </c>
      <c r="I13" s="8" t="s">
        <v>0</v>
      </c>
      <c r="J13" s="34"/>
      <c r="K13" s="35"/>
      <c r="L13" s="35"/>
      <c r="M13" s="35"/>
      <c r="N13" s="35"/>
      <c r="O13" s="35"/>
      <c r="P13" s="9">
        <f t="shared" si="0"/>
        <v>0</v>
      </c>
      <c r="Q13" s="10">
        <f t="shared" si="1"/>
        <v>0</v>
      </c>
      <c r="R13" s="38"/>
      <c r="S13" s="38"/>
      <c r="T13" s="11">
        <f t="shared" si="2"/>
        <v>0</v>
      </c>
      <c r="U13" s="11">
        <f t="shared" si="3"/>
        <v>0</v>
      </c>
      <c r="V13" s="12">
        <f t="shared" si="4"/>
        <v>0</v>
      </c>
      <c r="W13" s="10">
        <f t="shared" si="5"/>
        <v>0</v>
      </c>
      <c r="X13" s="9">
        <f t="shared" si="6"/>
        <v>0</v>
      </c>
      <c r="Y13" s="13">
        <f t="shared" si="7"/>
        <v>0</v>
      </c>
      <c r="Z13" s="3"/>
    </row>
    <row r="14" spans="1:32" x14ac:dyDescent="0.25">
      <c r="B14" s="33">
        <v>7</v>
      </c>
      <c r="C14" s="14"/>
      <c r="D14" s="5"/>
      <c r="E14" s="4"/>
      <c r="F14" s="6"/>
      <c r="G14" s="7"/>
      <c r="H14" s="8" t="s">
        <v>8</v>
      </c>
      <c r="I14" s="8" t="s">
        <v>0</v>
      </c>
      <c r="J14" s="34"/>
      <c r="K14" s="35"/>
      <c r="L14" s="35"/>
      <c r="M14" s="35"/>
      <c r="N14" s="35"/>
      <c r="O14" s="35"/>
      <c r="P14" s="9">
        <f t="shared" si="0"/>
        <v>0</v>
      </c>
      <c r="Q14" s="10">
        <f t="shared" si="1"/>
        <v>0</v>
      </c>
      <c r="R14" s="38"/>
      <c r="S14" s="38"/>
      <c r="T14" s="11">
        <f t="shared" si="2"/>
        <v>0</v>
      </c>
      <c r="U14" s="11">
        <f t="shared" si="3"/>
        <v>0</v>
      </c>
      <c r="V14" s="12">
        <f t="shared" si="4"/>
        <v>0</v>
      </c>
      <c r="W14" s="10">
        <f t="shared" si="5"/>
        <v>0</v>
      </c>
      <c r="X14" s="9">
        <f t="shared" si="6"/>
        <v>0</v>
      </c>
      <c r="Y14" s="13">
        <f t="shared" si="7"/>
        <v>0</v>
      </c>
      <c r="Z14" s="3"/>
    </row>
    <row r="15" spans="1:32" x14ac:dyDescent="0.25">
      <c r="B15" s="33">
        <v>8</v>
      </c>
      <c r="C15" s="14"/>
      <c r="D15" s="5"/>
      <c r="E15" s="4"/>
      <c r="F15" s="15"/>
      <c r="G15" s="16"/>
      <c r="H15" s="8" t="s">
        <v>8</v>
      </c>
      <c r="I15" s="8" t="s">
        <v>0</v>
      </c>
      <c r="J15" s="34"/>
      <c r="K15" s="35"/>
      <c r="L15" s="35"/>
      <c r="M15" s="35"/>
      <c r="N15" s="35"/>
      <c r="O15" s="35"/>
      <c r="P15" s="9">
        <f t="shared" si="0"/>
        <v>0</v>
      </c>
      <c r="Q15" s="10">
        <f t="shared" si="1"/>
        <v>0</v>
      </c>
      <c r="R15" s="38"/>
      <c r="S15" s="38"/>
      <c r="T15" s="11">
        <f t="shared" si="2"/>
        <v>0</v>
      </c>
      <c r="U15" s="11">
        <f t="shared" si="3"/>
        <v>0</v>
      </c>
      <c r="V15" s="12">
        <f t="shared" si="4"/>
        <v>0</v>
      </c>
      <c r="W15" s="10">
        <f t="shared" si="5"/>
        <v>0</v>
      </c>
      <c r="X15" s="9">
        <f t="shared" si="6"/>
        <v>0</v>
      </c>
      <c r="Y15" s="13">
        <f t="shared" si="7"/>
        <v>0</v>
      </c>
      <c r="Z15" s="3"/>
    </row>
    <row r="16" spans="1:32" x14ac:dyDescent="0.25">
      <c r="B16" s="33">
        <v>9</v>
      </c>
      <c r="C16" s="14"/>
      <c r="D16" s="5"/>
      <c r="E16" s="4"/>
      <c r="F16" s="6"/>
      <c r="G16" s="7"/>
      <c r="H16" s="8" t="s">
        <v>8</v>
      </c>
      <c r="I16" s="8" t="s">
        <v>0</v>
      </c>
      <c r="J16" s="34"/>
      <c r="K16" s="35"/>
      <c r="L16" s="35"/>
      <c r="M16" s="35"/>
      <c r="N16" s="35"/>
      <c r="O16" s="35"/>
      <c r="P16" s="9">
        <f t="shared" si="0"/>
        <v>0</v>
      </c>
      <c r="Q16" s="10">
        <f t="shared" si="1"/>
        <v>0</v>
      </c>
      <c r="R16" s="38"/>
      <c r="S16" s="38"/>
      <c r="T16" s="11">
        <f t="shared" si="2"/>
        <v>0</v>
      </c>
      <c r="U16" s="11">
        <f t="shared" si="3"/>
        <v>0</v>
      </c>
      <c r="V16" s="12">
        <f t="shared" si="4"/>
        <v>0</v>
      </c>
      <c r="W16" s="10">
        <f t="shared" si="5"/>
        <v>0</v>
      </c>
      <c r="X16" s="9">
        <f t="shared" si="6"/>
        <v>0</v>
      </c>
      <c r="Y16" s="13">
        <f t="shared" si="7"/>
        <v>0</v>
      </c>
      <c r="Z16" s="3"/>
    </row>
    <row r="17" spans="2:26" x14ac:dyDescent="0.25">
      <c r="B17" s="33">
        <v>10</v>
      </c>
      <c r="C17" s="14"/>
      <c r="D17" s="5"/>
      <c r="E17" s="4"/>
      <c r="F17" s="6"/>
      <c r="G17" s="7"/>
      <c r="H17" s="8" t="s">
        <v>8</v>
      </c>
      <c r="I17" s="8" t="s">
        <v>0</v>
      </c>
      <c r="J17" s="34"/>
      <c r="K17" s="35"/>
      <c r="L17" s="35"/>
      <c r="M17" s="35"/>
      <c r="N17" s="35"/>
      <c r="O17" s="35"/>
      <c r="P17" s="9">
        <f t="shared" si="0"/>
        <v>0</v>
      </c>
      <c r="Q17" s="10">
        <f t="shared" si="1"/>
        <v>0</v>
      </c>
      <c r="R17" s="38"/>
      <c r="S17" s="38"/>
      <c r="T17" s="11">
        <f t="shared" si="2"/>
        <v>0</v>
      </c>
      <c r="U17" s="11">
        <f t="shared" si="3"/>
        <v>0</v>
      </c>
      <c r="V17" s="12">
        <f t="shared" si="4"/>
        <v>0</v>
      </c>
      <c r="W17" s="10">
        <f t="shared" si="5"/>
        <v>0</v>
      </c>
      <c r="X17" s="9">
        <f t="shared" si="6"/>
        <v>0</v>
      </c>
      <c r="Y17" s="13">
        <f t="shared" si="7"/>
        <v>0</v>
      </c>
      <c r="Z17" s="3"/>
    </row>
    <row r="18" spans="2:26" x14ac:dyDescent="0.25">
      <c r="B18" s="33">
        <v>11</v>
      </c>
      <c r="C18" s="14"/>
      <c r="D18" s="5"/>
      <c r="E18" s="4"/>
      <c r="F18" s="6"/>
      <c r="G18" s="7"/>
      <c r="H18" s="8" t="s">
        <v>8</v>
      </c>
      <c r="I18" s="8" t="s">
        <v>0</v>
      </c>
      <c r="J18" s="36"/>
      <c r="K18" s="37"/>
      <c r="L18" s="37"/>
      <c r="M18" s="37"/>
      <c r="N18" s="37"/>
      <c r="O18" s="37"/>
      <c r="P18" s="9">
        <f t="shared" si="0"/>
        <v>0</v>
      </c>
      <c r="Q18" s="10">
        <f t="shared" si="1"/>
        <v>0</v>
      </c>
      <c r="R18" s="38"/>
      <c r="S18" s="39"/>
      <c r="T18" s="11">
        <f t="shared" si="2"/>
        <v>0</v>
      </c>
      <c r="U18" s="11">
        <f t="shared" si="3"/>
        <v>0</v>
      </c>
      <c r="V18" s="12">
        <f t="shared" si="4"/>
        <v>0</v>
      </c>
      <c r="W18" s="10">
        <f t="shared" si="5"/>
        <v>0</v>
      </c>
      <c r="X18" s="9">
        <f t="shared" si="6"/>
        <v>0</v>
      </c>
      <c r="Y18" s="13">
        <f t="shared" si="7"/>
        <v>0</v>
      </c>
      <c r="Z18" s="3"/>
    </row>
    <row r="19" spans="2:26" ht="15.75" thickBot="1" x14ac:dyDescent="0.3">
      <c r="B19" s="3"/>
      <c r="C19" s="4"/>
      <c r="D19" s="4"/>
      <c r="E19" s="4"/>
      <c r="F19" s="6"/>
      <c r="G19" s="7"/>
      <c r="H19" s="8"/>
      <c r="I19" s="8"/>
      <c r="J19" s="37"/>
      <c r="K19" s="37"/>
      <c r="L19" s="37"/>
      <c r="M19" s="37"/>
      <c r="N19" s="37"/>
      <c r="O19" s="37"/>
      <c r="P19" s="9">
        <f t="shared" si="0"/>
        <v>0</v>
      </c>
      <c r="Q19" s="10">
        <f t="shared" si="1"/>
        <v>0</v>
      </c>
      <c r="R19" s="39"/>
      <c r="S19" s="39"/>
      <c r="T19" s="11">
        <f t="shared" si="2"/>
        <v>0</v>
      </c>
      <c r="U19" s="11">
        <f t="shared" si="3"/>
        <v>0</v>
      </c>
      <c r="V19" s="12">
        <f t="shared" si="4"/>
        <v>0</v>
      </c>
      <c r="W19" s="10">
        <f t="shared" si="5"/>
        <v>0</v>
      </c>
      <c r="X19" s="9">
        <f t="shared" si="6"/>
        <v>0</v>
      </c>
      <c r="Y19" s="13">
        <f t="shared" si="7"/>
        <v>0</v>
      </c>
      <c r="Z19" s="3"/>
    </row>
    <row r="20" spans="2:26" ht="15.75" thickBot="1" x14ac:dyDescent="0.3">
      <c r="J20" s="40">
        <f>SUM(J8:J19)</f>
        <v>1400</v>
      </c>
      <c r="K20" s="40"/>
      <c r="L20" s="40"/>
      <c r="M20" s="40"/>
      <c r="N20" s="40"/>
      <c r="O20" s="40"/>
      <c r="P20" s="22">
        <f t="shared" ref="P20:Y20" si="8">SUM(P8:P19)</f>
        <v>1400</v>
      </c>
      <c r="Q20" s="22"/>
      <c r="R20" s="41">
        <f t="shared" si="8"/>
        <v>0</v>
      </c>
      <c r="S20" s="41">
        <f t="shared" si="8"/>
        <v>0</v>
      </c>
      <c r="T20" s="40">
        <f t="shared" si="8"/>
        <v>0</v>
      </c>
      <c r="U20" s="40">
        <f t="shared" si="8"/>
        <v>5740000</v>
      </c>
      <c r="V20" s="22">
        <f t="shared" si="8"/>
        <v>0.2</v>
      </c>
      <c r="W20" s="22">
        <f t="shared" si="8"/>
        <v>244000</v>
      </c>
      <c r="X20" s="23">
        <f t="shared" si="8"/>
        <v>59.512195121951223</v>
      </c>
      <c r="Y20" s="22">
        <f t="shared" si="8"/>
        <v>1340.4878048780488</v>
      </c>
      <c r="Z20" s="3"/>
    </row>
    <row r="21" spans="2:26" x14ac:dyDescent="0.25">
      <c r="P21" s="24">
        <f>ROUND(P20*$E$5,0)</f>
        <v>5740000</v>
      </c>
      <c r="Q21" s="24"/>
    </row>
    <row r="26" spans="2:26" s="25" customFormat="1" ht="15.75" x14ac:dyDescent="0.25">
      <c r="H26" s="26"/>
      <c r="I26" s="26"/>
      <c r="J26" s="26"/>
    </row>
    <row r="27" spans="2:26" s="25" customFormat="1" ht="15.75" x14ac:dyDescent="0.25">
      <c r="H27" s="26"/>
      <c r="I27" s="26"/>
      <c r="J27" s="26"/>
    </row>
    <row r="28" spans="2:26" s="27" customFormat="1" x14ac:dyDescent="0.25">
      <c r="K28" s="25"/>
      <c r="L28" s="25"/>
      <c r="M28" s="25"/>
      <c r="N28" s="25"/>
    </row>
    <row r="29" spans="2:26" x14ac:dyDescent="0.25">
      <c r="B29" s="28" t="s">
        <v>4</v>
      </c>
      <c r="C29" s="29"/>
      <c r="K29" s="30"/>
      <c r="L29" s="30"/>
      <c r="M29" s="30"/>
      <c r="N29" s="30"/>
    </row>
    <row r="30" spans="2:26" x14ac:dyDescent="0.25">
      <c r="B30" s="31" t="s">
        <v>5</v>
      </c>
      <c r="C30" s="31"/>
      <c r="K30" s="32"/>
      <c r="L30" s="32"/>
      <c r="M30" s="32"/>
      <c r="N30" s="32"/>
    </row>
  </sheetData>
  <mergeCells count="28">
    <mergeCell ref="K29:N29"/>
    <mergeCell ref="B30:C30"/>
    <mergeCell ref="K30:N30"/>
    <mergeCell ref="P6:P7"/>
    <mergeCell ref="Q6:Q7"/>
    <mergeCell ref="G6:G7"/>
    <mergeCell ref="H6:H7"/>
    <mergeCell ref="I6:I7"/>
    <mergeCell ref="J6:J7"/>
    <mergeCell ref="K6:M6"/>
    <mergeCell ref="N6:O6"/>
    <mergeCell ref="B6:B7"/>
    <mergeCell ref="C6:C7"/>
    <mergeCell ref="D6:D7"/>
    <mergeCell ref="E6:E7"/>
    <mergeCell ref="F6:F7"/>
    <mergeCell ref="A1:Z1"/>
    <mergeCell ref="A2:Z2"/>
    <mergeCell ref="X6:X7"/>
    <mergeCell ref="Y6:Y7"/>
    <mergeCell ref="Z6:Z7"/>
    <mergeCell ref="R6:T6"/>
    <mergeCell ref="U6:U7"/>
    <mergeCell ref="V6:V7"/>
    <mergeCell ref="W6:W7"/>
    <mergeCell ref="B4:D4"/>
    <mergeCell ref="B5:D5"/>
    <mergeCell ref="F5:Y5"/>
  </mergeCells>
  <printOptions horizontalCentered="1"/>
  <pageMargins left="0" right="0" top="0.74803149606299202" bottom="0.74803149606299202" header="0.31496062992126" footer="0.31496062992126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តារាងគណនាប្រាក់ខែ</vt:lpstr>
      <vt:lpstr>តារាងគណនាប្រាក់ខែ!Print_Area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</dc:creator>
  <cp:lastModifiedBy>user</cp:lastModifiedBy>
  <cp:lastPrinted>2020-02-04T03:55:22Z</cp:lastPrinted>
  <dcterms:created xsi:type="dcterms:W3CDTF">2020-02-04T03:51:24Z</dcterms:created>
  <dcterms:modified xsi:type="dcterms:W3CDTF">2024-09-13T10:54:01Z</dcterms:modified>
</cp:coreProperties>
</file>